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lmortgagecompany-my.sharepoint.com/personal/tsmith_mlmortgage_company/Documents/Desktop/"/>
    </mc:Choice>
  </mc:AlternateContent>
  <xr:revisionPtr revIDLastSave="0" documentId="8_{3A5AD112-48FB-4716-A04E-99C0D761BBAB}" xr6:coauthVersionLast="47" xr6:coauthVersionMax="47" xr10:uidLastSave="{00000000-0000-0000-0000-000000000000}"/>
  <bookViews>
    <workbookView xWindow="4020" yWindow="1935" windowWidth="21600" windowHeight="11235" xr2:uid="{00000000-000D-0000-FFFF-FFFF00000000}"/>
  </bookViews>
  <sheets>
    <sheet name="IRRRL Worksheet" sheetId="1" r:id="rId1"/>
    <sheet name="Gov Seasoning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2" l="1"/>
  <c r="G31" i="2"/>
  <c r="G30" i="2"/>
  <c r="G29" i="2"/>
  <c r="G18" i="2"/>
  <c r="G16" i="2"/>
  <c r="G7" i="2"/>
  <c r="G6" i="2"/>
  <c r="J47" i="1"/>
  <c r="E38" i="1"/>
  <c r="H28" i="1" s="1"/>
  <c r="E27" i="1"/>
  <c r="J28" i="1" s="1"/>
  <c r="H12" i="1"/>
  <c r="H11" i="1"/>
  <c r="L28" i="1" l="1"/>
</calcChain>
</file>

<file path=xl/sharedStrings.xml><?xml version="1.0" encoding="utf-8"?>
<sst xmlns="http://schemas.openxmlformats.org/spreadsheetml/2006/main" count="107" uniqueCount="75">
  <si>
    <t>Seasoning</t>
  </si>
  <si>
    <t>Complete all fields in light blue</t>
  </si>
  <si>
    <t xml:space="preserve">A loan is considered seasoned if both of the following conditions are met as of the date of loan closing: </t>
  </si>
  <si>
    <t xml:space="preserve">(a) The due date of the first monthly payment of the loan being refinanced is 210 days or more prior to the closing date of the refinance loan; and </t>
  </si>
  <si>
    <t>(b) Six consecutive monthly payments have been made on the loan being refinanced.</t>
  </si>
  <si>
    <t>Date 6th payment was made:</t>
  </si>
  <si>
    <t>1st payment due date on existing loan:</t>
  </si>
  <si>
    <t>210 days from 1st payment due date:</t>
  </si>
  <si>
    <t>Note date of new loan must be dated AFTER:</t>
  </si>
  <si>
    <t>Recoupment</t>
  </si>
  <si>
    <t xml:space="preserve">VA requires that the VA Loan Comparison Disclosure reflect recoupment based on ALL fees, however the 36 month recoupment eligibility requirement is NOT based on the amount shown in the disclosure. </t>
  </si>
  <si>
    <t xml:space="preserve">If the VA Loan Comparison Disclosure reflects recoupment of 36 months or LESS, no further action is needed. </t>
  </si>
  <si>
    <t>If the VA Loan Comparison Disclosure reflects recoupment of more than 36 months, complete the following calculation:</t>
  </si>
  <si>
    <t>Calculate Monthly Payment Savings</t>
  </si>
  <si>
    <t>Current Monthly P&amp;I</t>
  </si>
  <si>
    <t>(Use current interest  rate on ARM transactions)</t>
  </si>
  <si>
    <t>Proposed P&amp;I</t>
  </si>
  <si>
    <t>-</t>
  </si>
  <si>
    <t>Recoupment Calculation</t>
  </si>
  <si>
    <t>(Omitted financed FF, and prepaids)</t>
  </si>
  <si>
    <t>Total Fees</t>
  </si>
  <si>
    <t>Monthly Savings</t>
  </si>
  <si>
    <t># of months (rounded)</t>
  </si>
  <si>
    <t>Monthly savings</t>
  </si>
  <si>
    <t>/</t>
  </si>
  <si>
    <t>=</t>
  </si>
  <si>
    <t>If the payment savings is $0, or a negative number (increasing payment); the total fees must equal $0</t>
  </si>
  <si>
    <t>Calculate fees required to be included in Eligibility calculation from LE or CD</t>
  </si>
  <si>
    <t>Line J Total</t>
  </si>
  <si>
    <t>Less the funding fee</t>
  </si>
  <si>
    <t>(if applicable from section B)</t>
  </si>
  <si>
    <t>Less line F</t>
  </si>
  <si>
    <t>Lesss line G</t>
  </si>
  <si>
    <t>Total Fees for Eligibility</t>
  </si>
  <si>
    <t xml:space="preserve">Net Tangible Benefit </t>
  </si>
  <si>
    <t>Transaction Type:</t>
  </si>
  <si>
    <t>Fixed to Fixed</t>
  </si>
  <si>
    <t>Current Rate:</t>
  </si>
  <si>
    <t>New Rate:</t>
  </si>
  <si>
    <t>NTB Met?:</t>
  </si>
  <si>
    <t>YES</t>
  </si>
  <si>
    <t>Difference:</t>
  </si>
  <si>
    <t>NTB - Interest Rate Requirement</t>
  </si>
  <si>
    <t>Loan Seasoning</t>
  </si>
  <si>
    <t>NTB - Loan Comparison Statement</t>
  </si>
  <si>
    <t>Legal Ref</t>
  </si>
  <si>
    <t>38 U.S.C. § 3709(a)</t>
  </si>
  <si>
    <t>38 U.S.C. § 3709(b)</t>
  </si>
  <si>
    <t xml:space="preserve">38 U.S.C. § 3709(c) </t>
  </si>
  <si>
    <t>Circular Ref</t>
  </si>
  <si>
    <t>3.a.</t>
  </si>
  <si>
    <t>3.b.</t>
  </si>
  <si>
    <t>3.c.</t>
  </si>
  <si>
    <t>3.d</t>
  </si>
  <si>
    <t>Loan Type:</t>
  </si>
  <si>
    <t>X</t>
  </si>
  <si>
    <t>Fixed to ARM</t>
  </si>
  <si>
    <t>ARM to Fixed</t>
  </si>
  <si>
    <t>ARM to ARM</t>
  </si>
  <si>
    <t xml:space="preserve">In cases where the loan being refinanced has a fixed interest rate and the refinance loan will also have a fixed interest rate, the refinance loan’s interest rate must be not less than 0.50 percent (50 basis points) lower than the interest rate of the loan being refinanced. </t>
  </si>
  <si>
    <t>In cases where the loan being refinanced has a fixed interest rate and the refinance loan will have an adjustable interest rate, the refinance loan’s interest rate must be not less than 2 percent (200 basis points) lower than the interest rate of the loan being refinanced. Additional requirements apply if discount points exist. Refer to product guidelines for complese details.</t>
  </si>
  <si>
    <t>VA CASH OUT</t>
  </si>
  <si>
    <t>VA IRRRL</t>
  </si>
  <si>
    <t>Use IRRRL Eligibility Worksheet</t>
  </si>
  <si>
    <t>FHA CASH OUT</t>
  </si>
  <si>
    <t>Date of Acquisition - Per appraisal</t>
  </si>
  <si>
    <t>Case Number Assignment must be dated AFTER:</t>
  </si>
  <si>
    <t>1st Payment Due Date on new loan must be AFTER:</t>
  </si>
  <si>
    <t>VERIFY SUBJECT HAS BEEN OCCUPIED BY THE BORROWER FOR AT LEAST 12 MONTHS</t>
  </si>
  <si>
    <t>VERIFY AT LEAST 6 PAYMENTS HAVE BEEN MADE WHERE A MORTGAGE EXISITS</t>
  </si>
  <si>
    <t>FHA STREAMLINE</t>
  </si>
  <si>
    <t>Closing Date of previous loan from Refi Auth or Case Query:</t>
  </si>
  <si>
    <t>Date 6th payment was made*:</t>
  </si>
  <si>
    <t>210  days from closing date:</t>
  </si>
  <si>
    <t>6 full months since 1st payment due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</si>
</sst>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%"/>
    <numFmt numFmtId="165" formatCode="m/d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E1251B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1C5C8"/>
        <bgColor indexed="64"/>
      </patternFill>
    </fill>
    <fill>
      <patternFill patternType="solid">
        <fgColor rgb="FF8CC63F"/>
        <bgColor rgb="FF8CC63F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0" fillId="0" borderId="0"/>
  </cellStyleXfs>
  <cellXfs count="164">
    <xf numFmtId="0" fontId="0" fillId="0" borderId="0" xfId="0"/>
    <xf numFmtId="0" fontId="0" fillId="0" borderId="3" xfId="0" applyBorder="1"/>
    <xf numFmtId="0" fontId="2" fillId="0" borderId="5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0" fontId="3" fillId="0" borderId="5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9" xfId="0" applyFont="1" applyBorder="1" applyAlignment="1">
      <alignment horizontal="center"/>
    </xf>
    <xf numFmtId="44" fontId="3" fillId="0" borderId="8" xfId="0" applyNumberFormat="1" applyFont="1" applyBorder="1"/>
    <xf numFmtId="44" fontId="3" fillId="0" borderId="9" xfId="0" applyNumberFormat="1" applyFont="1" applyBorder="1"/>
    <xf numFmtId="0" fontId="4" fillId="0" borderId="10" xfId="0" applyFont="1" applyBorder="1" applyAlignment="1">
      <alignment horizontal="center"/>
    </xf>
    <xf numFmtId="0" fontId="6" fillId="0" borderId="18" xfId="0" applyFont="1" applyBorder="1"/>
    <xf numFmtId="0" fontId="8" fillId="2" borderId="18" xfId="0" applyFont="1" applyFill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4" fontId="3" fillId="3" borderId="4" xfId="0" applyNumberFormat="1" applyFont="1" applyFill="1" applyBorder="1" applyProtection="1">
      <protection locked="0"/>
    </xf>
    <xf numFmtId="44" fontId="3" fillId="3" borderId="6" xfId="0" applyNumberFormat="1" applyFont="1" applyFill="1" applyBorder="1" applyProtection="1">
      <protection locked="0"/>
    </xf>
    <xf numFmtId="0" fontId="5" fillId="0" borderId="12" xfId="0" applyFont="1" applyBorder="1" applyAlignment="1">
      <alignment horizontal="right"/>
    </xf>
    <xf numFmtId="0" fontId="3" fillId="0" borderId="0" xfId="0" applyFont="1" applyAlignment="1">
      <alignment horizontal="center"/>
    </xf>
    <xf numFmtId="164" fontId="3" fillId="3" borderId="0" xfId="0" applyNumberFormat="1" applyFont="1" applyFill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10" fontId="3" fillId="0" borderId="0" xfId="0" applyNumberFormat="1" applyFont="1" applyProtection="1">
      <protection locked="0"/>
    </xf>
    <xf numFmtId="2" fontId="3" fillId="0" borderId="0" xfId="0" applyNumberFormat="1" applyFont="1" applyProtection="1">
      <protection locked="0"/>
    </xf>
    <xf numFmtId="8" fontId="4" fillId="0" borderId="0" xfId="0" applyNumberFormat="1" applyFont="1"/>
    <xf numFmtId="0" fontId="4" fillId="0" borderId="0" xfId="0" applyFont="1"/>
    <xf numFmtId="0" fontId="4" fillId="3" borderId="0" xfId="0" applyFont="1" applyFill="1" applyAlignment="1" applyProtection="1">
      <alignment horizontal="center"/>
      <protection locked="0"/>
    </xf>
    <xf numFmtId="164" fontId="4" fillId="0" borderId="0" xfId="1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4" fontId="0" fillId="0" borderId="0" xfId="0" applyNumberForma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/>
    </xf>
    <xf numFmtId="0" fontId="9" fillId="5" borderId="21" xfId="0" applyFont="1" applyFill="1" applyBorder="1" applyAlignment="1">
      <alignment horizontal="center"/>
    </xf>
    <xf numFmtId="0" fontId="9" fillId="5" borderId="22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44" fontId="4" fillId="0" borderId="7" xfId="0" applyNumberFormat="1" applyFont="1" applyBorder="1" applyAlignment="1">
      <alignment horizontal="center" vertical="center"/>
    </xf>
    <xf numFmtId="44" fontId="4" fillId="0" borderId="10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44" fontId="3" fillId="3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0" fillId="0" borderId="0" xfId="0" applyAlignment="1">
      <alignment wrapText="1"/>
    </xf>
    <xf numFmtId="0" fontId="2" fillId="0" borderId="34" xfId="0" applyFont="1" applyBorder="1" applyAlignment="1">
      <alignment wrapText="1"/>
    </xf>
    <xf numFmtId="0" fontId="2" fillId="0" borderId="28" xfId="0" applyFont="1" applyBorder="1" applyAlignment="1">
      <alignment wrapText="1"/>
    </xf>
    <xf numFmtId="44" fontId="3" fillId="3" borderId="33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top"/>
    </xf>
    <xf numFmtId="0" fontId="5" fillId="0" borderId="27" xfId="0" applyFont="1" applyBorder="1" applyAlignment="1">
      <alignment horizontal="right" vertical="center"/>
    </xf>
    <xf numFmtId="0" fontId="2" fillId="0" borderId="5" xfId="0" applyFont="1" applyBorder="1" applyAlignment="1">
      <alignment wrapText="1"/>
    </xf>
    <xf numFmtId="0" fontId="2" fillId="0" borderId="29" xfId="0" applyFont="1" applyBorder="1" applyAlignment="1">
      <alignment wrapText="1"/>
    </xf>
    <xf numFmtId="44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25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4" borderId="25" xfId="0" applyFont="1" applyFill="1" applyBorder="1" applyAlignment="1">
      <alignment horizontal="left"/>
    </xf>
    <xf numFmtId="0" fontId="4" fillId="4" borderId="26" xfId="0" applyFont="1" applyFill="1" applyBorder="1" applyAlignment="1">
      <alignment horizontal="left"/>
    </xf>
    <xf numFmtId="0" fontId="4" fillId="4" borderId="23" xfId="0" applyFont="1" applyFill="1" applyBorder="1" applyAlignment="1">
      <alignment horizontal="left"/>
    </xf>
    <xf numFmtId="0" fontId="7" fillId="2" borderId="25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6" fillId="0" borderId="1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3" fillId="3" borderId="0" xfId="0" applyFont="1" applyFill="1" applyAlignment="1" applyProtection="1">
      <alignment horizontal="center"/>
      <protection locked="0"/>
    </xf>
    <xf numFmtId="0" fontId="3" fillId="0" borderId="2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25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14" fontId="0" fillId="3" borderId="25" xfId="0" applyNumberFormat="1" applyFill="1" applyBorder="1" applyAlignment="1" applyProtection="1">
      <alignment horizontal="center"/>
      <protection locked="0"/>
    </xf>
    <xf numFmtId="14" fontId="0" fillId="3" borderId="26" xfId="0" applyNumberFormat="1" applyFill="1" applyBorder="1" applyAlignment="1" applyProtection="1">
      <alignment horizontal="center"/>
      <protection locked="0"/>
    </xf>
    <xf numFmtId="14" fontId="0" fillId="3" borderId="23" xfId="0" applyNumberFormat="1" applyFill="1" applyBorder="1" applyAlignment="1" applyProtection="1">
      <alignment horizontal="center"/>
      <protection locked="0"/>
    </xf>
    <xf numFmtId="14" fontId="0" fillId="3" borderId="25" xfId="0" applyNumberFormat="1" applyFill="1" applyBorder="1" applyAlignment="1" applyProtection="1">
      <alignment horizontal="center" vertical="center"/>
      <protection locked="0"/>
    </xf>
    <xf numFmtId="14" fontId="0" fillId="3" borderId="26" xfId="0" applyNumberFormat="1" applyFill="1" applyBorder="1" applyAlignment="1" applyProtection="1">
      <alignment horizontal="center" vertical="center"/>
      <protection locked="0"/>
    </xf>
    <xf numFmtId="14" fontId="0" fillId="3" borderId="23" xfId="0" applyNumberFormat="1" applyFill="1" applyBorder="1" applyAlignment="1" applyProtection="1">
      <alignment horizontal="center" vertical="center"/>
      <protection locked="0"/>
    </xf>
    <xf numFmtId="14" fontId="0" fillId="0" borderId="25" xfId="0" applyNumberFormat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/>
    </xf>
    <xf numFmtId="14" fontId="1" fillId="0" borderId="26" xfId="0" applyNumberFormat="1" applyFont="1" applyBorder="1" applyAlignment="1">
      <alignment horizontal="center"/>
    </xf>
    <xf numFmtId="14" fontId="1" fillId="0" borderId="23" xfId="0" applyNumberFormat="1" applyFont="1" applyBorder="1" applyAlignment="1">
      <alignment horizontal="center"/>
    </xf>
    <xf numFmtId="0" fontId="3" fillId="0" borderId="18" xfId="0" applyFont="1" applyBorder="1" applyAlignment="1">
      <alignment horizontal="right" vertical="center"/>
    </xf>
    <xf numFmtId="0" fontId="0" fillId="0" borderId="26" xfId="0" applyBorder="1"/>
    <xf numFmtId="0" fontId="0" fillId="0" borderId="23" xfId="0" applyBorder="1"/>
    <xf numFmtId="0" fontId="4" fillId="0" borderId="18" xfId="0" applyFont="1" applyBorder="1" applyAlignment="1">
      <alignment horizontal="right" vertical="center"/>
    </xf>
    <xf numFmtId="14" fontId="0" fillId="3" borderId="18" xfId="0" applyNumberFormat="1" applyFill="1" applyBorder="1" applyAlignment="1" applyProtection="1">
      <alignment horizontal="center"/>
      <protection locked="0"/>
    </xf>
    <xf numFmtId="0" fontId="0" fillId="0" borderId="26" xfId="0" applyBorder="1" applyProtection="1">
      <protection locked="0"/>
    </xf>
    <xf numFmtId="0" fontId="0" fillId="0" borderId="23" xfId="0" applyBorder="1" applyProtection="1">
      <protection locked="0"/>
    </xf>
    <xf numFmtId="14" fontId="0" fillId="3" borderId="18" xfId="0" applyNumberFormat="1" applyFill="1" applyBorder="1" applyAlignment="1" applyProtection="1">
      <alignment horizontal="center" vertical="center"/>
      <protection locked="0"/>
    </xf>
    <xf numFmtId="14" fontId="0" fillId="0" borderId="18" xfId="0" applyNumberFormat="1" applyBorder="1" applyAlignment="1">
      <alignment horizontal="center" vertical="center"/>
    </xf>
    <xf numFmtId="0" fontId="4" fillId="0" borderId="18" xfId="0" applyFont="1" applyBorder="1" applyAlignment="1">
      <alignment horizontal="right" vertical="center" wrapText="1"/>
    </xf>
    <xf numFmtId="0" fontId="0" fillId="0" borderId="1" xfId="0" applyBorder="1"/>
    <xf numFmtId="0" fontId="0" fillId="0" borderId="16" xfId="0" applyBorder="1"/>
    <xf numFmtId="0" fontId="0" fillId="0" borderId="27" xfId="0" applyBorder="1"/>
    <xf numFmtId="0" fontId="0" fillId="0" borderId="24" xfId="0" applyBorder="1"/>
    <xf numFmtId="0" fontId="0" fillId="0" borderId="28" xfId="0" applyBorder="1"/>
    <xf numFmtId="14" fontId="3" fillId="0" borderId="1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right" vertical="center" wrapText="1"/>
    </xf>
    <xf numFmtId="14" fontId="3" fillId="3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8" xfId="0" applyBorder="1" applyProtection="1">
      <protection locked="0"/>
    </xf>
    <xf numFmtId="14" fontId="3" fillId="0" borderId="18" xfId="0" applyNumberFormat="1" applyFont="1" applyBorder="1" applyAlignment="1">
      <alignment horizontal="center"/>
    </xf>
    <xf numFmtId="14" fontId="4" fillId="0" borderId="18" xfId="0" applyNumberFormat="1" applyFont="1" applyBorder="1" applyAlignment="1">
      <alignment horizontal="center"/>
    </xf>
    <xf numFmtId="14" fontId="3" fillId="3" borderId="18" xfId="0" applyNumberFormat="1" applyFont="1" applyFill="1" applyBorder="1" applyAlignment="1" applyProtection="1">
      <alignment horizontal="center"/>
      <protection locked="0"/>
    </xf>
    <xf numFmtId="0" fontId="9" fillId="5" borderId="32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6" fillId="0" borderId="19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14" fontId="1" fillId="0" borderId="18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0</xdr:row>
      <xdr:rowOff>0</xdr:rowOff>
    </xdr:from>
    <xdr:to>
      <xdr:col>9</xdr:col>
      <xdr:colOff>657225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BD6833-78AF-450B-B0ED-542B9C1FC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0"/>
          <a:ext cx="3276600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zoomScaleNormal="100" zoomScaleSheetLayoutView="210" zoomScalePageLayoutView="160" workbookViewId="0">
      <selection activeCell="N11" sqref="N11"/>
    </sheetView>
  </sheetViews>
  <sheetFormatPr defaultColWidth="9.140625" defaultRowHeight="15" x14ac:dyDescent="0.25"/>
  <cols>
    <col min="1" max="1" width="3.42578125" customWidth="1"/>
    <col min="2" max="2" width="9.42578125" customWidth="1"/>
    <col min="3" max="3" width="10.42578125" customWidth="1"/>
    <col min="4" max="4" width="3.7109375" customWidth="1"/>
    <col min="5" max="5" width="11.42578125" bestFit="1" customWidth="1"/>
    <col min="7" max="7" width="2.28515625" customWidth="1"/>
    <col min="8" max="8" width="10.42578125" bestFit="1" customWidth="1"/>
    <col min="9" max="9" width="1.42578125" customWidth="1"/>
    <col min="10" max="10" width="10.85546875" customWidth="1"/>
    <col min="11" max="11" width="1.42578125" customWidth="1"/>
    <col min="12" max="12" width="12" customWidth="1"/>
    <col min="13" max="13" width="3.7109375" customWidth="1"/>
  </cols>
  <sheetData>
    <row r="1" spans="1:13" ht="18.95" customHeight="1" x14ac:dyDescent="0.25">
      <c r="A1" s="39"/>
      <c r="B1" s="39"/>
      <c r="C1" s="39"/>
      <c r="D1" s="39"/>
      <c r="E1" s="40"/>
      <c r="F1" s="40"/>
      <c r="G1" s="40"/>
      <c r="H1" s="40"/>
      <c r="I1" s="39"/>
      <c r="J1" s="39"/>
      <c r="K1" s="39"/>
      <c r="L1" s="39"/>
      <c r="M1" s="39"/>
    </row>
    <row r="2" spans="1:13" ht="42" customHeight="1" thickBot="1" x14ac:dyDescent="0.3">
      <c r="A2" s="39"/>
      <c r="B2" s="39"/>
      <c r="C2" s="39"/>
      <c r="D2" s="39"/>
      <c r="E2" s="41"/>
      <c r="F2" s="41"/>
      <c r="G2" s="41"/>
      <c r="H2" s="41"/>
      <c r="I2" s="39"/>
      <c r="J2" s="39"/>
      <c r="K2" s="39"/>
      <c r="L2" s="39"/>
      <c r="M2" s="39"/>
    </row>
    <row r="3" spans="1:13" ht="15.75" customHeight="1" thickBot="1" x14ac:dyDescent="0.3">
      <c r="A3" s="42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4"/>
    </row>
    <row r="4" spans="1:13" ht="15.75" customHeight="1" x14ac:dyDescent="0.25">
      <c r="A4" s="72" t="s">
        <v>1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ht="15.75" customHeight="1" x14ac:dyDescent="0.25">
      <c r="B5" s="111" t="s">
        <v>2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1:13" ht="24.75" customHeight="1" x14ac:dyDescent="0.25">
      <c r="B6" s="112" t="s">
        <v>3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3" ht="15.75" customHeight="1" x14ac:dyDescent="0.25">
      <c r="B7" s="110" t="s">
        <v>4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3" ht="15.75" customHeight="1" x14ac:dyDescent="0.25"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3" ht="15.75" customHeight="1" x14ac:dyDescent="0.25">
      <c r="B9" s="16"/>
      <c r="C9" s="113" t="s">
        <v>5</v>
      </c>
      <c r="D9" s="114"/>
      <c r="E9" s="114"/>
      <c r="F9" s="114"/>
      <c r="G9" s="115"/>
      <c r="H9" s="119"/>
      <c r="I9" s="120"/>
      <c r="J9" s="121"/>
    </row>
    <row r="10" spans="1:13" ht="15.75" customHeight="1" x14ac:dyDescent="0.25">
      <c r="B10" s="20"/>
      <c r="C10" s="113" t="s">
        <v>6</v>
      </c>
      <c r="D10" s="114"/>
      <c r="E10" s="114"/>
      <c r="F10" s="114"/>
      <c r="G10" s="115"/>
      <c r="H10" s="122"/>
      <c r="I10" s="123"/>
      <c r="J10" s="124"/>
    </row>
    <row r="11" spans="1:13" ht="15.75" customHeight="1" x14ac:dyDescent="0.25">
      <c r="B11" s="20"/>
      <c r="C11" s="113" t="s">
        <v>7</v>
      </c>
      <c r="D11" s="114"/>
      <c r="E11" s="114"/>
      <c r="F11" s="114"/>
      <c r="G11" s="115"/>
      <c r="H11" s="125" t="str">
        <f>IF(H10&lt;&gt;"",H10+210,"")</f>
        <v/>
      </c>
      <c r="I11" s="126"/>
      <c r="J11" s="127"/>
      <c r="L11" s="34"/>
    </row>
    <row r="12" spans="1:13" ht="15.75" customHeight="1" x14ac:dyDescent="0.25">
      <c r="B12" s="16"/>
      <c r="C12" s="116" t="s">
        <v>8</v>
      </c>
      <c r="D12" s="117"/>
      <c r="E12" s="117"/>
      <c r="F12" s="117"/>
      <c r="G12" s="118"/>
      <c r="H12" s="128" t="str">
        <f>IF(H9&lt;&gt;"",MAX(H9,H11),"")</f>
        <v/>
      </c>
      <c r="I12" s="129"/>
      <c r="J12" s="130"/>
    </row>
    <row r="13" spans="1:13" ht="15.75" customHeight="1" thickBot="1" x14ac:dyDescent="0.3">
      <c r="B13" s="16"/>
      <c r="C13" s="17"/>
      <c r="D13" s="17"/>
      <c r="E13" s="17"/>
      <c r="F13" s="17"/>
      <c r="G13" s="17"/>
      <c r="H13" s="33"/>
      <c r="I13" s="33"/>
      <c r="J13" s="33"/>
    </row>
    <row r="14" spans="1:13" ht="15.75" customHeight="1" thickBot="1" x14ac:dyDescent="0.3">
      <c r="A14" s="42" t="s">
        <v>9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4"/>
    </row>
    <row r="15" spans="1:13" ht="15.75" customHeight="1" x14ac:dyDescent="0.25">
      <c r="A15" s="72" t="s">
        <v>1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</row>
    <row r="16" spans="1:13" ht="28.5" customHeight="1" x14ac:dyDescent="0.25">
      <c r="B16" s="64" t="s">
        <v>10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</row>
    <row r="18" spans="2:12" ht="30" customHeight="1" x14ac:dyDescent="0.25">
      <c r="B18" s="64" t="s">
        <v>11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</row>
    <row r="20" spans="2:12" ht="28.5" customHeight="1" x14ac:dyDescent="0.25">
      <c r="B20" s="64" t="s">
        <v>12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</row>
    <row r="22" spans="2:12" ht="15.95" customHeight="1" thickBot="1" x14ac:dyDescent="0.3">
      <c r="B22" s="48" t="s">
        <v>13</v>
      </c>
      <c r="C22" s="48"/>
      <c r="D22" s="48"/>
      <c r="E22" s="48"/>
      <c r="F22" s="5"/>
    </row>
    <row r="23" spans="2:12" x14ac:dyDescent="0.25">
      <c r="B23" s="3" t="s">
        <v>14</v>
      </c>
      <c r="C23" s="4"/>
      <c r="D23" s="8"/>
      <c r="E23" s="76"/>
      <c r="F23" s="5"/>
    </row>
    <row r="24" spans="2:12" ht="23.85" customHeight="1" x14ac:dyDescent="0.25">
      <c r="B24" s="74" t="s">
        <v>15</v>
      </c>
      <c r="C24" s="75"/>
      <c r="D24" s="9"/>
      <c r="E24" s="60"/>
      <c r="F24" s="5"/>
      <c r="H24" s="30"/>
      <c r="I24" s="30"/>
      <c r="J24" s="30"/>
      <c r="K24" s="30"/>
      <c r="L24" s="30"/>
    </row>
    <row r="25" spans="2:12" ht="15.95" customHeight="1" thickBot="1" x14ac:dyDescent="0.3">
      <c r="B25" s="6" t="s">
        <v>16</v>
      </c>
      <c r="C25" s="5"/>
      <c r="D25" s="61" t="s">
        <v>17</v>
      </c>
      <c r="E25" s="60"/>
      <c r="F25" s="5"/>
      <c r="H25" s="48" t="s">
        <v>18</v>
      </c>
      <c r="I25" s="48"/>
      <c r="J25" s="48"/>
      <c r="K25" s="48"/>
      <c r="L25" s="48"/>
    </row>
    <row r="26" spans="2:12" ht="23.85" customHeight="1" x14ac:dyDescent="0.25">
      <c r="B26" s="65" t="s">
        <v>19</v>
      </c>
      <c r="C26" s="66"/>
      <c r="D26" s="73"/>
      <c r="E26" s="67"/>
      <c r="F26" s="5"/>
      <c r="H26" s="70" t="s">
        <v>20</v>
      </c>
      <c r="I26" s="1"/>
      <c r="J26" s="49" t="s">
        <v>21</v>
      </c>
      <c r="K26" s="1"/>
      <c r="L26" s="68" t="s">
        <v>22</v>
      </c>
    </row>
    <row r="27" spans="2:12" x14ac:dyDescent="0.25">
      <c r="B27" s="52" t="s">
        <v>23</v>
      </c>
      <c r="C27" s="53"/>
      <c r="D27" s="62"/>
      <c r="E27" s="56">
        <f>SUM(E23-E25)</f>
        <v>0</v>
      </c>
      <c r="F27" s="5"/>
      <c r="H27" s="71"/>
      <c r="I27" s="5"/>
      <c r="J27" s="50"/>
      <c r="K27" s="5"/>
      <c r="L27" s="69"/>
    </row>
    <row r="28" spans="2:12" ht="15.75" customHeight="1" thickBot="1" x14ac:dyDescent="0.3">
      <c r="B28" s="54"/>
      <c r="C28" s="55"/>
      <c r="D28" s="63"/>
      <c r="E28" s="57"/>
      <c r="F28" s="5"/>
      <c r="H28" s="11">
        <f>E38</f>
        <v>0</v>
      </c>
      <c r="I28" s="10" t="s">
        <v>24</v>
      </c>
      <c r="J28" s="12">
        <f>E27</f>
        <v>0</v>
      </c>
      <c r="K28" s="7" t="s">
        <v>25</v>
      </c>
      <c r="L28" s="13" t="e">
        <f>ROUNDUP(H28/J28,0)</f>
        <v>#DIV/0!</v>
      </c>
    </row>
    <row r="29" spans="2:12" ht="15" customHeight="1" x14ac:dyDescent="0.25">
      <c r="B29" s="58" t="s">
        <v>26</v>
      </c>
      <c r="C29" s="58"/>
      <c r="D29" s="58"/>
      <c r="E29" s="58"/>
      <c r="F29" s="5"/>
      <c r="I29" s="5"/>
      <c r="J29" s="37"/>
      <c r="L29" s="27"/>
    </row>
    <row r="30" spans="2:12" x14ac:dyDescent="0.25">
      <c r="B30" s="59"/>
      <c r="C30" s="59"/>
      <c r="D30" s="59"/>
      <c r="E30" s="59"/>
      <c r="H30" s="5"/>
      <c r="I30" s="5"/>
      <c r="J30" s="37"/>
      <c r="L30" s="28"/>
    </row>
    <row r="31" spans="2:12" x14ac:dyDescent="0.25">
      <c r="H31" s="30"/>
      <c r="I31" s="30"/>
      <c r="J31" s="30"/>
      <c r="L31" s="29"/>
    </row>
    <row r="32" spans="2:12" ht="28.5" customHeight="1" thickBot="1" x14ac:dyDescent="0.3">
      <c r="B32" s="51" t="s">
        <v>27</v>
      </c>
      <c r="C32" s="51"/>
      <c r="D32" s="51"/>
      <c r="E32" s="51"/>
      <c r="F32" s="5"/>
      <c r="H32" s="5"/>
      <c r="I32" s="5"/>
      <c r="J32" s="5"/>
      <c r="K32" s="5"/>
      <c r="L32" s="5"/>
    </row>
    <row r="33" spans="1:13" x14ac:dyDescent="0.25">
      <c r="B33" s="3" t="s">
        <v>28</v>
      </c>
      <c r="C33" s="4"/>
      <c r="D33" s="8"/>
      <c r="E33" s="21"/>
      <c r="F33" s="5"/>
      <c r="H33" s="5"/>
      <c r="I33" s="5"/>
      <c r="J33" s="5"/>
      <c r="K33" s="5"/>
      <c r="L33" s="5"/>
    </row>
    <row r="34" spans="1:13" x14ac:dyDescent="0.25">
      <c r="B34" s="6" t="s">
        <v>29</v>
      </c>
      <c r="C34" s="5"/>
      <c r="D34" s="61" t="s">
        <v>17</v>
      </c>
      <c r="E34" s="60"/>
      <c r="F34" s="5"/>
    </row>
    <row r="35" spans="1:13" x14ac:dyDescent="0.25">
      <c r="B35" s="2" t="s">
        <v>30</v>
      </c>
      <c r="C35" s="5"/>
      <c r="D35" s="61"/>
      <c r="E35" s="60"/>
      <c r="F35" s="5"/>
    </row>
    <row r="36" spans="1:13" ht="18" customHeight="1" x14ac:dyDescent="0.25">
      <c r="B36" s="6" t="s">
        <v>31</v>
      </c>
      <c r="C36" s="5"/>
      <c r="D36" s="23" t="s">
        <v>17</v>
      </c>
      <c r="E36" s="22"/>
      <c r="F36" s="5"/>
    </row>
    <row r="37" spans="1:13" ht="18" customHeight="1" x14ac:dyDescent="0.25">
      <c r="B37" s="6" t="s">
        <v>32</v>
      </c>
      <c r="C37" s="5"/>
      <c r="D37" s="23" t="s">
        <v>17</v>
      </c>
      <c r="E37" s="22"/>
      <c r="F37" s="5"/>
      <c r="G37" s="19"/>
    </row>
    <row r="38" spans="1:13" ht="15" customHeight="1" x14ac:dyDescent="0.25">
      <c r="B38" s="52" t="s">
        <v>33</v>
      </c>
      <c r="C38" s="53"/>
      <c r="D38" s="62"/>
      <c r="E38" s="56">
        <f>SUM(E33-E34-E35-E36-E37)</f>
        <v>0</v>
      </c>
      <c r="F38" s="5"/>
    </row>
    <row r="39" spans="1:13" ht="15.75" customHeight="1" thickBot="1" x14ac:dyDescent="0.3">
      <c r="B39" s="54"/>
      <c r="C39" s="55"/>
      <c r="D39" s="63"/>
      <c r="E39" s="57"/>
    </row>
    <row r="40" spans="1:13" ht="15.75" customHeight="1" x14ac:dyDescent="0.25">
      <c r="B40" s="16"/>
      <c r="C40" s="16"/>
      <c r="D40" s="17"/>
      <c r="E40" s="18"/>
    </row>
    <row r="41" spans="1:13" ht="15.75" customHeight="1" x14ac:dyDescent="0.25">
      <c r="B41" s="16"/>
      <c r="C41" s="16"/>
      <c r="D41" s="17"/>
      <c r="E41" s="18"/>
    </row>
    <row r="42" spans="1:13" ht="15.75" customHeight="1" thickBot="1" x14ac:dyDescent="0.3">
      <c r="B42" s="16"/>
      <c r="C42" s="16"/>
      <c r="D42" s="17"/>
      <c r="E42" s="18"/>
    </row>
    <row r="43" spans="1:13" ht="17.100000000000001" customHeight="1" thickBot="1" x14ac:dyDescent="0.3">
      <c r="A43" s="45" t="s">
        <v>34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7"/>
    </row>
    <row r="44" spans="1:13" ht="15.75" customHeight="1" x14ac:dyDescent="0.25">
      <c r="A44" s="72" t="s">
        <v>1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</row>
    <row r="45" spans="1:13" ht="15.95" customHeight="1" x14ac:dyDescent="0.25">
      <c r="B45" s="83" t="s">
        <v>35</v>
      </c>
      <c r="C45" s="83"/>
      <c r="D45" s="108" t="s">
        <v>36</v>
      </c>
      <c r="E45" s="108"/>
      <c r="F45" s="24"/>
      <c r="G45" s="83" t="s">
        <v>37</v>
      </c>
      <c r="H45" s="83"/>
      <c r="I45" s="83"/>
      <c r="J45" s="25">
        <v>4.125</v>
      </c>
      <c r="K45" s="26"/>
      <c r="L45" s="26"/>
    </row>
    <row r="46" spans="1:13" ht="15.95" customHeight="1" x14ac:dyDescent="0.25">
      <c r="B46" s="24"/>
      <c r="C46" s="24"/>
      <c r="D46" s="24"/>
      <c r="E46" s="24"/>
      <c r="F46" s="24"/>
      <c r="G46" s="83" t="s">
        <v>38</v>
      </c>
      <c r="H46" s="83"/>
      <c r="I46" s="83"/>
      <c r="J46" s="25">
        <v>2.75E-2</v>
      </c>
      <c r="K46" s="26"/>
      <c r="L46" s="26"/>
    </row>
    <row r="47" spans="1:13" ht="15.95" customHeight="1" x14ac:dyDescent="0.25">
      <c r="B47" s="24"/>
      <c r="C47" s="84" t="s">
        <v>39</v>
      </c>
      <c r="D47" s="84"/>
      <c r="E47" s="31" t="s">
        <v>40</v>
      </c>
      <c r="F47" s="24"/>
      <c r="G47" s="24"/>
      <c r="H47" s="84" t="s">
        <v>41</v>
      </c>
      <c r="I47" s="84"/>
      <c r="J47" s="32">
        <f>IF(J45&lt;&gt;"",J45-J46,"")</f>
        <v>4.0975000000000001</v>
      </c>
      <c r="K47" s="26"/>
      <c r="L47" s="26"/>
    </row>
    <row r="49" spans="2:12" ht="28.5" customHeight="1" x14ac:dyDescent="0.25">
      <c r="C49" s="77" t="s">
        <v>9</v>
      </c>
      <c r="D49" s="78"/>
      <c r="E49" s="79" t="s">
        <v>42</v>
      </c>
      <c r="F49" s="80"/>
      <c r="G49" s="77" t="s">
        <v>43</v>
      </c>
      <c r="H49" s="82"/>
      <c r="I49" s="78"/>
      <c r="J49" s="79" t="s">
        <v>44</v>
      </c>
      <c r="K49" s="81"/>
      <c r="L49" s="80"/>
    </row>
    <row r="50" spans="2:12" x14ac:dyDescent="0.25">
      <c r="B50" s="15" t="s">
        <v>45</v>
      </c>
      <c r="C50" s="88" t="s">
        <v>46</v>
      </c>
      <c r="D50" s="89"/>
      <c r="E50" s="88" t="s">
        <v>47</v>
      </c>
      <c r="F50" s="89"/>
      <c r="G50" s="88" t="s">
        <v>48</v>
      </c>
      <c r="H50" s="90"/>
      <c r="I50" s="89"/>
      <c r="J50" s="91"/>
      <c r="K50" s="92"/>
      <c r="L50" s="93"/>
    </row>
    <row r="51" spans="2:12" x14ac:dyDescent="0.25">
      <c r="B51" s="15" t="s">
        <v>49</v>
      </c>
      <c r="C51" s="88" t="s">
        <v>50</v>
      </c>
      <c r="D51" s="89"/>
      <c r="E51" s="88" t="s">
        <v>51</v>
      </c>
      <c r="F51" s="89"/>
      <c r="G51" s="88" t="s">
        <v>52</v>
      </c>
      <c r="H51" s="90"/>
      <c r="I51" s="89"/>
      <c r="J51" s="88" t="s">
        <v>53</v>
      </c>
      <c r="K51" s="90"/>
      <c r="L51" s="89"/>
    </row>
    <row r="52" spans="2:12" x14ac:dyDescent="0.25">
      <c r="B52" s="85" t="s">
        <v>54</v>
      </c>
      <c r="C52" s="86"/>
      <c r="D52" s="86"/>
      <c r="E52" s="86"/>
      <c r="F52" s="86"/>
      <c r="G52" s="86"/>
      <c r="H52" s="86"/>
      <c r="I52" s="86"/>
      <c r="J52" s="86"/>
      <c r="K52" s="86"/>
      <c r="L52" s="87"/>
    </row>
    <row r="53" spans="2:12" x14ac:dyDescent="0.25">
      <c r="B53" s="14" t="s">
        <v>36</v>
      </c>
      <c r="C53" s="94" t="s">
        <v>55</v>
      </c>
      <c r="D53" s="95"/>
      <c r="E53" s="94" t="s">
        <v>55</v>
      </c>
      <c r="F53" s="95"/>
      <c r="G53" s="94" t="s">
        <v>55</v>
      </c>
      <c r="H53" s="109"/>
      <c r="I53" s="95"/>
      <c r="J53" s="94" t="s">
        <v>55</v>
      </c>
      <c r="K53" s="109"/>
      <c r="L53" s="95"/>
    </row>
    <row r="54" spans="2:12" x14ac:dyDescent="0.25">
      <c r="B54" s="14" t="s">
        <v>56</v>
      </c>
      <c r="C54" s="94" t="s">
        <v>55</v>
      </c>
      <c r="D54" s="95"/>
      <c r="E54" s="94" t="s">
        <v>55</v>
      </c>
      <c r="F54" s="95"/>
      <c r="G54" s="94" t="s">
        <v>55</v>
      </c>
      <c r="H54" s="109"/>
      <c r="I54" s="95"/>
      <c r="J54" s="94" t="s">
        <v>55</v>
      </c>
      <c r="K54" s="109"/>
      <c r="L54" s="95"/>
    </row>
    <row r="55" spans="2:12" x14ac:dyDescent="0.25">
      <c r="B55" s="14" t="s">
        <v>57</v>
      </c>
      <c r="C55" s="94" t="s">
        <v>55</v>
      </c>
      <c r="D55" s="95"/>
      <c r="E55" s="94" t="s">
        <v>17</v>
      </c>
      <c r="F55" s="95"/>
      <c r="G55" s="94" t="s">
        <v>55</v>
      </c>
      <c r="H55" s="109"/>
      <c r="I55" s="95"/>
      <c r="J55" s="94" t="s">
        <v>55</v>
      </c>
      <c r="K55" s="109"/>
      <c r="L55" s="95"/>
    </row>
    <row r="56" spans="2:12" x14ac:dyDescent="0.25">
      <c r="B56" s="14" t="s">
        <v>58</v>
      </c>
      <c r="C56" s="94" t="s">
        <v>55</v>
      </c>
      <c r="D56" s="95"/>
      <c r="E56" s="94" t="s">
        <v>17</v>
      </c>
      <c r="F56" s="95"/>
      <c r="G56" s="94" t="s">
        <v>55</v>
      </c>
      <c r="H56" s="109"/>
      <c r="I56" s="95"/>
      <c r="J56" s="94" t="s">
        <v>55</v>
      </c>
      <c r="K56" s="109"/>
      <c r="L56" s="95"/>
    </row>
    <row r="57" spans="2:12" ht="15" customHeight="1" x14ac:dyDescent="0.25">
      <c r="B57" s="105" t="s">
        <v>36</v>
      </c>
      <c r="C57" s="96" t="s">
        <v>59</v>
      </c>
      <c r="D57" s="97"/>
      <c r="E57" s="97"/>
      <c r="F57" s="97"/>
      <c r="G57" s="97"/>
      <c r="H57" s="97"/>
      <c r="I57" s="97"/>
      <c r="J57" s="97"/>
      <c r="K57" s="97"/>
      <c r="L57" s="98"/>
    </row>
    <row r="58" spans="2:12" x14ac:dyDescent="0.25">
      <c r="B58" s="106"/>
      <c r="C58" s="99"/>
      <c r="D58" s="100"/>
      <c r="E58" s="100"/>
      <c r="F58" s="100"/>
      <c r="G58" s="100"/>
      <c r="H58" s="100"/>
      <c r="I58" s="100"/>
      <c r="J58" s="100"/>
      <c r="K58" s="100"/>
      <c r="L58" s="101"/>
    </row>
    <row r="59" spans="2:12" ht="7.5" customHeight="1" x14ac:dyDescent="0.25">
      <c r="B59" s="107"/>
      <c r="C59" s="102"/>
      <c r="D59" s="103"/>
      <c r="E59" s="103"/>
      <c r="F59" s="103"/>
      <c r="G59" s="103"/>
      <c r="H59" s="103"/>
      <c r="I59" s="103"/>
      <c r="J59" s="103"/>
      <c r="K59" s="103"/>
      <c r="L59" s="104"/>
    </row>
    <row r="60" spans="2:12" ht="15" customHeight="1" x14ac:dyDescent="0.25">
      <c r="B60" s="105" t="s">
        <v>56</v>
      </c>
      <c r="C60" s="96" t="s">
        <v>60</v>
      </c>
      <c r="D60" s="97"/>
      <c r="E60" s="97"/>
      <c r="F60" s="97"/>
      <c r="G60" s="97"/>
      <c r="H60" s="97"/>
      <c r="I60" s="97"/>
      <c r="J60" s="97"/>
      <c r="K60" s="97"/>
      <c r="L60" s="98"/>
    </row>
    <row r="61" spans="2:12" x14ac:dyDescent="0.25">
      <c r="B61" s="106"/>
      <c r="C61" s="99"/>
      <c r="D61" s="100"/>
      <c r="E61" s="100"/>
      <c r="F61" s="100"/>
      <c r="G61" s="100"/>
      <c r="H61" s="100"/>
      <c r="I61" s="100"/>
      <c r="J61" s="100"/>
      <c r="K61" s="100"/>
      <c r="L61" s="101"/>
    </row>
    <row r="62" spans="2:12" ht="20.25" customHeight="1" x14ac:dyDescent="0.25">
      <c r="B62" s="107"/>
      <c r="C62" s="102"/>
      <c r="D62" s="103"/>
      <c r="E62" s="103"/>
      <c r="F62" s="103"/>
      <c r="G62" s="103"/>
      <c r="H62" s="103"/>
      <c r="I62" s="103"/>
      <c r="J62" s="103"/>
      <c r="K62" s="103"/>
      <c r="L62" s="104"/>
    </row>
  </sheetData>
  <mergeCells count="80">
    <mergeCell ref="A15:M15"/>
    <mergeCell ref="A4:M4"/>
    <mergeCell ref="B22:E22"/>
    <mergeCell ref="B7:L7"/>
    <mergeCell ref="B5:L5"/>
    <mergeCell ref="B6:L6"/>
    <mergeCell ref="C9:G9"/>
    <mergeCell ref="C12:G12"/>
    <mergeCell ref="H9:J9"/>
    <mergeCell ref="H10:J10"/>
    <mergeCell ref="H11:J11"/>
    <mergeCell ref="H12:J12"/>
    <mergeCell ref="C11:G11"/>
    <mergeCell ref="C10:G10"/>
    <mergeCell ref="B20:L20"/>
    <mergeCell ref="C57:L59"/>
    <mergeCell ref="B57:B59"/>
    <mergeCell ref="C60:L62"/>
    <mergeCell ref="B60:B62"/>
    <mergeCell ref="B45:C45"/>
    <mergeCell ref="D45:E45"/>
    <mergeCell ref="G45:I45"/>
    <mergeCell ref="G53:I53"/>
    <mergeCell ref="G54:I54"/>
    <mergeCell ref="G55:I55"/>
    <mergeCell ref="G56:I56"/>
    <mergeCell ref="J53:L53"/>
    <mergeCell ref="J54:L54"/>
    <mergeCell ref="J55:L55"/>
    <mergeCell ref="J56:L56"/>
    <mergeCell ref="C53:D53"/>
    <mergeCell ref="C54:D54"/>
    <mergeCell ref="C55:D55"/>
    <mergeCell ref="C56:D56"/>
    <mergeCell ref="E53:F53"/>
    <mergeCell ref="E54:F54"/>
    <mergeCell ref="E55:F55"/>
    <mergeCell ref="E56:F56"/>
    <mergeCell ref="B52:L52"/>
    <mergeCell ref="C50:D50"/>
    <mergeCell ref="E50:F50"/>
    <mergeCell ref="G50:I50"/>
    <mergeCell ref="J50:L50"/>
    <mergeCell ref="C51:D51"/>
    <mergeCell ref="E51:F51"/>
    <mergeCell ref="G51:I51"/>
    <mergeCell ref="J51:L51"/>
    <mergeCell ref="B24:C24"/>
    <mergeCell ref="E23:E24"/>
    <mergeCell ref="C49:D49"/>
    <mergeCell ref="E49:F49"/>
    <mergeCell ref="J49:L49"/>
    <mergeCell ref="G49:I49"/>
    <mergeCell ref="E38:E39"/>
    <mergeCell ref="B38:C39"/>
    <mergeCell ref="D38:D39"/>
    <mergeCell ref="G46:I46"/>
    <mergeCell ref="H47:I47"/>
    <mergeCell ref="C47:D47"/>
    <mergeCell ref="E25:E26"/>
    <mergeCell ref="L26:L27"/>
    <mergeCell ref="H26:H27"/>
    <mergeCell ref="A44:M44"/>
    <mergeCell ref="D25:D26"/>
    <mergeCell ref="E1:H2"/>
    <mergeCell ref="A3:M3"/>
    <mergeCell ref="A14:M14"/>
    <mergeCell ref="A43:M43"/>
    <mergeCell ref="H25:L25"/>
    <mergeCell ref="J26:J27"/>
    <mergeCell ref="B32:E32"/>
    <mergeCell ref="B27:C28"/>
    <mergeCell ref="E27:E28"/>
    <mergeCell ref="B29:E30"/>
    <mergeCell ref="E34:E35"/>
    <mergeCell ref="D34:D35"/>
    <mergeCell ref="D27:D28"/>
    <mergeCell ref="B18:L18"/>
    <mergeCell ref="B16:L16"/>
    <mergeCell ref="B26:C26"/>
  </mergeCells>
  <dataValidations disablePrompts="1" count="2">
    <dataValidation type="list" allowBlank="1" showInputMessage="1" showErrorMessage="1" promptTitle="SELECT ONE" prompt="Select the appropriate transaction type" sqref="D45:E45" xr:uid="{00000000-0002-0000-0000-000000000000}">
      <formula1>"Fixed to Fixed, Fixed to ARM, ARM to Fixed, ARM to ARM"</formula1>
    </dataValidation>
    <dataValidation type="list" allowBlank="1" showInputMessage="1" showErrorMessage="1" promptTitle="SELECT YES OR NO" prompt="Verify if NTB is met per requirements below" sqref="E47" xr:uid="{00000000-0002-0000-0000-000001000000}">
      <formula1>"YES, NO"</formula1>
    </dataValidation>
  </dataValidations>
  <pageMargins left="0.7" right="0.7" top="0.75" bottom="0.75" header="0.3" footer="0.3"/>
  <pageSetup orientation="portrait"/>
  <headerFooter>
    <oddHeader>&amp;R&amp;"-,Bold"
VA IRRRL ELIGIBILITY AND RECOUPMENT CALCULATOR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view="pageLayout" zoomScale="117" zoomScaleNormal="100" zoomScalePageLayoutView="117" workbookViewId="0">
      <selection activeCell="C6" sqref="C6:F6"/>
    </sheetView>
  </sheetViews>
  <sheetFormatPr defaultColWidth="9.140625" defaultRowHeight="15" x14ac:dyDescent="0.25"/>
  <cols>
    <col min="1" max="1" width="3.7109375" customWidth="1"/>
    <col min="2" max="2" width="7.42578125" customWidth="1"/>
    <col min="6" max="6" width="10.140625" customWidth="1"/>
    <col min="7" max="7" width="11.42578125" bestFit="1" customWidth="1"/>
    <col min="10" max="10" width="7.42578125" customWidth="1"/>
    <col min="11" max="11" width="3.7109375" customWidth="1"/>
  </cols>
  <sheetData>
    <row r="1" spans="1:11" ht="15.95" customHeight="1" thickBot="1" x14ac:dyDescent="0.3"/>
    <row r="2" spans="1:11" ht="17.100000000000001" customHeight="1" thickBot="1" x14ac:dyDescent="0.3">
      <c r="A2" s="157" t="s">
        <v>61</v>
      </c>
      <c r="B2" s="158"/>
      <c r="C2" s="158"/>
      <c r="D2" s="158"/>
      <c r="E2" s="158"/>
      <c r="F2" s="158"/>
      <c r="G2" s="158"/>
      <c r="H2" s="158"/>
      <c r="I2" s="158"/>
      <c r="J2" s="158"/>
      <c r="K2" s="159"/>
    </row>
    <row r="4" spans="1:11" x14ac:dyDescent="0.25">
      <c r="C4" s="131" t="s">
        <v>5</v>
      </c>
      <c r="D4" s="132"/>
      <c r="E4" s="132"/>
      <c r="F4" s="133"/>
      <c r="G4" s="135"/>
      <c r="H4" s="136"/>
      <c r="I4" s="137"/>
    </row>
    <row r="5" spans="1:11" x14ac:dyDescent="0.25">
      <c r="C5" s="131" t="s">
        <v>6</v>
      </c>
      <c r="D5" s="132"/>
      <c r="E5" s="132"/>
      <c r="F5" s="133"/>
      <c r="G5" s="138"/>
      <c r="H5" s="136"/>
      <c r="I5" s="137"/>
    </row>
    <row r="6" spans="1:11" x14ac:dyDescent="0.25">
      <c r="C6" s="131" t="s">
        <v>7</v>
      </c>
      <c r="D6" s="132"/>
      <c r="E6" s="132"/>
      <c r="F6" s="133"/>
      <c r="G6" s="139" t="str">
        <f>IF(G5&lt;&gt;"",G5+210,"")</f>
        <v/>
      </c>
      <c r="H6" s="132"/>
      <c r="I6" s="133"/>
    </row>
    <row r="7" spans="1:11" x14ac:dyDescent="0.25">
      <c r="C7" s="134" t="s">
        <v>8</v>
      </c>
      <c r="D7" s="132"/>
      <c r="E7" s="132"/>
      <c r="F7" s="133"/>
      <c r="G7" s="163" t="str">
        <f>IF(G4&lt;&gt;"",MAX(G4,G6),"")</f>
        <v/>
      </c>
      <c r="H7" s="132"/>
      <c r="I7" s="133"/>
    </row>
    <row r="8" spans="1:11" ht="15.95" customHeight="1" thickBot="1" x14ac:dyDescent="0.3">
      <c r="C8" s="17"/>
      <c r="D8" s="17"/>
      <c r="E8" s="17"/>
      <c r="F8" s="17"/>
      <c r="G8" s="35"/>
      <c r="H8" s="35"/>
      <c r="I8" s="35"/>
    </row>
    <row r="9" spans="1:11" ht="17.100000000000001" customHeight="1" thickBot="1" x14ac:dyDescent="0.3">
      <c r="A9" s="157" t="s">
        <v>62</v>
      </c>
      <c r="B9" s="158"/>
      <c r="C9" s="158"/>
      <c r="D9" s="158"/>
      <c r="E9" s="158"/>
      <c r="F9" s="158"/>
      <c r="G9" s="158"/>
      <c r="H9" s="158"/>
      <c r="I9" s="158"/>
      <c r="J9" s="158"/>
      <c r="K9" s="159"/>
    </row>
    <row r="10" spans="1:11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x14ac:dyDescent="0.25">
      <c r="A11" s="36"/>
      <c r="B11" s="36"/>
      <c r="C11" s="162" t="s">
        <v>63</v>
      </c>
      <c r="D11" s="132"/>
      <c r="E11" s="132"/>
      <c r="F11" s="132"/>
      <c r="G11" s="132"/>
      <c r="H11" s="132"/>
      <c r="I11" s="133"/>
      <c r="J11" s="36"/>
      <c r="K11" s="36"/>
    </row>
    <row r="12" spans="1:11" ht="15.95" customHeight="1" thickBot="1" x14ac:dyDescent="0.3"/>
    <row r="13" spans="1:11" ht="17.100000000000001" customHeight="1" thickBot="1" x14ac:dyDescent="0.3">
      <c r="A13" s="157" t="s">
        <v>64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9"/>
    </row>
    <row r="15" spans="1:11" x14ac:dyDescent="0.25">
      <c r="C15" s="131" t="s">
        <v>65</v>
      </c>
      <c r="D15" s="132"/>
      <c r="E15" s="132"/>
      <c r="F15" s="133"/>
      <c r="G15" s="135"/>
      <c r="H15" s="136"/>
      <c r="I15" s="137"/>
    </row>
    <row r="16" spans="1:11" x14ac:dyDescent="0.25">
      <c r="C16" s="134" t="s">
        <v>66</v>
      </c>
      <c r="D16" s="132"/>
      <c r="E16" s="132"/>
      <c r="F16" s="133"/>
      <c r="G16" s="163" t="str">
        <f>IF(G15&lt;&gt;"",EDATE(G15,12),"")</f>
        <v/>
      </c>
      <c r="H16" s="132"/>
      <c r="I16" s="133"/>
    </row>
    <row r="17" spans="1:11" x14ac:dyDescent="0.25">
      <c r="C17" s="131" t="s">
        <v>6</v>
      </c>
      <c r="D17" s="132"/>
      <c r="E17" s="132"/>
      <c r="F17" s="133"/>
      <c r="G17" s="138"/>
      <c r="H17" s="136"/>
      <c r="I17" s="137"/>
    </row>
    <row r="18" spans="1:11" x14ac:dyDescent="0.25">
      <c r="C18" s="140" t="s">
        <v>67</v>
      </c>
      <c r="D18" s="141"/>
      <c r="E18" s="141"/>
      <c r="F18" s="142"/>
      <c r="G18" s="139" t="str">
        <f>IF(G17&lt;&gt;"",G17+210,"")</f>
        <v/>
      </c>
      <c r="H18" s="141"/>
      <c r="I18" s="142"/>
    </row>
    <row r="19" spans="1:11" ht="11.45" customHeight="1" x14ac:dyDescent="0.25">
      <c r="C19" s="143"/>
      <c r="D19" s="144"/>
      <c r="E19" s="144"/>
      <c r="F19" s="145"/>
      <c r="G19" s="143"/>
      <c r="H19" s="144"/>
      <c r="I19" s="145"/>
    </row>
    <row r="20" spans="1:11" x14ac:dyDescent="0.25">
      <c r="C20" s="160" t="s">
        <v>68</v>
      </c>
      <c r="D20" s="141"/>
      <c r="E20" s="141"/>
      <c r="F20" s="141"/>
      <c r="G20" s="141"/>
      <c r="H20" s="141"/>
      <c r="I20" s="142"/>
    </row>
    <row r="21" spans="1:11" x14ac:dyDescent="0.25">
      <c r="C21" s="161" t="s">
        <v>69</v>
      </c>
      <c r="D21" s="144"/>
      <c r="E21" s="144"/>
      <c r="F21" s="144"/>
      <c r="G21" s="144"/>
      <c r="H21" s="144"/>
      <c r="I21" s="145"/>
    </row>
    <row r="22" spans="1:11" ht="15.95" customHeight="1" thickBot="1" x14ac:dyDescent="0.3"/>
    <row r="23" spans="1:11" ht="17.100000000000001" customHeight="1" thickBot="1" x14ac:dyDescent="0.3">
      <c r="A23" s="157" t="s">
        <v>70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9"/>
    </row>
    <row r="25" spans="1:11" x14ac:dyDescent="0.25">
      <c r="C25" s="147" t="s">
        <v>71</v>
      </c>
      <c r="D25" s="141"/>
      <c r="E25" s="141"/>
      <c r="F25" s="142"/>
      <c r="G25" s="148"/>
      <c r="H25" s="149"/>
      <c r="I25" s="150"/>
    </row>
    <row r="26" spans="1:11" ht="11.45" customHeight="1" x14ac:dyDescent="0.25">
      <c r="C26" s="143"/>
      <c r="D26" s="144"/>
      <c r="E26" s="144"/>
      <c r="F26" s="145"/>
      <c r="G26" s="151"/>
      <c r="H26" s="152"/>
      <c r="I26" s="153"/>
    </row>
    <row r="27" spans="1:11" x14ac:dyDescent="0.25">
      <c r="C27" s="131" t="s">
        <v>6</v>
      </c>
      <c r="D27" s="132"/>
      <c r="E27" s="132"/>
      <c r="F27" s="133"/>
      <c r="G27" s="148"/>
      <c r="H27" s="136"/>
      <c r="I27" s="137"/>
    </row>
    <row r="28" spans="1:11" x14ac:dyDescent="0.25">
      <c r="C28" s="147" t="s">
        <v>72</v>
      </c>
      <c r="D28" s="132"/>
      <c r="E28" s="132"/>
      <c r="F28" s="133"/>
      <c r="G28" s="156"/>
      <c r="H28" s="136"/>
      <c r="I28" s="137"/>
    </row>
    <row r="29" spans="1:11" x14ac:dyDescent="0.25">
      <c r="C29" s="147" t="s">
        <v>73</v>
      </c>
      <c r="D29" s="132"/>
      <c r="E29" s="132"/>
      <c r="F29" s="133"/>
      <c r="G29" s="154" t="str">
        <f>IF(G25&lt;&gt;"",G25+210,"")</f>
        <v/>
      </c>
      <c r="H29" s="132"/>
      <c r="I29" s="133"/>
    </row>
    <row r="30" spans="1:11" x14ac:dyDescent="0.25">
      <c r="C30" s="147" t="s">
        <v>74</v>
      </c>
      <c r="D30" s="132"/>
      <c r="E30" s="132"/>
      <c r="F30" s="133"/>
      <c r="G30" s="154" t="str">
        <f>IF(G27&lt;&gt;"",EDATE(G27,6),"")</f>
        <v/>
      </c>
      <c r="H30" s="132"/>
      <c r="I30" s="133"/>
    </row>
    <row r="31" spans="1:11" x14ac:dyDescent="0.25">
      <c r="C31" s="134" t="s">
        <v>66</v>
      </c>
      <c r="D31" s="132"/>
      <c r="E31" s="132"/>
      <c r="F31" s="133"/>
      <c r="G31" s="155" t="str">
        <f>IF(G28&lt;&gt;"",MAX(G28,G29,G30),"")</f>
        <v/>
      </c>
      <c r="H31" s="132"/>
      <c r="I31" s="133"/>
    </row>
    <row r="32" spans="1:11" x14ac:dyDescent="0.25">
      <c r="C32" s="140" t="s">
        <v>67</v>
      </c>
      <c r="D32" s="141"/>
      <c r="E32" s="141"/>
      <c r="F32" s="142"/>
      <c r="G32" s="146" t="str">
        <f>IF(G27&lt;&gt;"",G27+210,"")</f>
        <v/>
      </c>
      <c r="H32" s="141"/>
      <c r="I32" s="142"/>
    </row>
    <row r="33" spans="3:9" ht="11.45" customHeight="1" x14ac:dyDescent="0.25">
      <c r="C33" s="143"/>
      <c r="D33" s="144"/>
      <c r="E33" s="144"/>
      <c r="F33" s="145"/>
      <c r="G33" s="143"/>
      <c r="H33" s="144"/>
      <c r="I33" s="145"/>
    </row>
  </sheetData>
  <mergeCells count="37">
    <mergeCell ref="A2:K2"/>
    <mergeCell ref="A13:K13"/>
    <mergeCell ref="A23:K23"/>
    <mergeCell ref="C20:I20"/>
    <mergeCell ref="C21:I21"/>
    <mergeCell ref="A9:K9"/>
    <mergeCell ref="C11:I11"/>
    <mergeCell ref="C16:F16"/>
    <mergeCell ref="G16:I16"/>
    <mergeCell ref="C18:F19"/>
    <mergeCell ref="G18:I19"/>
    <mergeCell ref="C15:F15"/>
    <mergeCell ref="G15:I15"/>
    <mergeCell ref="C17:F17"/>
    <mergeCell ref="G17:I17"/>
    <mergeCell ref="G7:I7"/>
    <mergeCell ref="C32:F33"/>
    <mergeCell ref="G32:I33"/>
    <mergeCell ref="C25:F26"/>
    <mergeCell ref="G25:I26"/>
    <mergeCell ref="C28:F28"/>
    <mergeCell ref="C29:F29"/>
    <mergeCell ref="G29:I29"/>
    <mergeCell ref="C30:F30"/>
    <mergeCell ref="C31:F31"/>
    <mergeCell ref="G31:I31"/>
    <mergeCell ref="C27:F27"/>
    <mergeCell ref="G27:I27"/>
    <mergeCell ref="G30:I30"/>
    <mergeCell ref="G28:I28"/>
    <mergeCell ref="C4:F4"/>
    <mergeCell ref="C5:F5"/>
    <mergeCell ref="C6:F6"/>
    <mergeCell ref="C7:F7"/>
    <mergeCell ref="G4:I4"/>
    <mergeCell ref="G5:I5"/>
    <mergeCell ref="G6:I6"/>
  </mergeCells>
  <pageMargins left="0.7" right="0.7" top="0.75" bottom="0.75" header="0.3" footer="0.3"/>
  <pageSetup orientation="portrait" r:id="rId1"/>
  <headerFooter>
    <oddHeader>&amp;CGovernment Loan Refi Seasoning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IRRRL Worksheet</vt:lpstr>
      <vt:lpstr>Gov Seasoning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 Davila</dc:creator>
  <cp:lastModifiedBy>Tianna Silva</cp:lastModifiedBy>
  <dcterms:created xsi:type="dcterms:W3CDTF">2020-07-15T22:23:07Z</dcterms:created>
  <dcterms:modified xsi:type="dcterms:W3CDTF">2026-02-27T00:17:22Z</dcterms:modified>
</cp:coreProperties>
</file>